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Sheet1!$A$1:$K$20</definedName>
  </definedNames>
  <calcPr calcId="144525"/>
</workbook>
</file>

<file path=xl/sharedStrings.xml><?xml version="1.0" encoding="utf-8"?>
<sst xmlns="http://schemas.openxmlformats.org/spreadsheetml/2006/main" count="64" uniqueCount="36">
  <si>
    <t>忻州市2023年脱贫人口小额信贷投放目标任务</t>
  </si>
  <si>
    <t xml:space="preserve">                                                                                                                     单位：万元、户</t>
  </si>
  <si>
    <t>市县名称</t>
  </si>
  <si>
    <t>2023年1月户数情况</t>
  </si>
  <si>
    <t>2022年贷款情况</t>
  </si>
  <si>
    <t>2023年目标任务</t>
  </si>
  <si>
    <t>脱贫户数</t>
  </si>
  <si>
    <t>边缘户数</t>
  </si>
  <si>
    <t>突发严重困难
户数</t>
  </si>
  <si>
    <t>合计</t>
  </si>
  <si>
    <t>全年参考指标</t>
  </si>
  <si>
    <t>全年投放金额</t>
  </si>
  <si>
    <t>年底户贷率</t>
  </si>
  <si>
    <t>年底贷款余额</t>
  </si>
  <si>
    <t>年底风险补偿金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</si>
  <si>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</si>
  <si>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</si>
  <si>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</si>
  <si>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</si>
  <si>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</si>
  <si>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</si>
  <si>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</si>
  <si>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</si>
  <si>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</si>
  <si>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</si>
  <si>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</si>
  <si>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</si>
  <si>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</si>
  <si>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</si>
  <si>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</si>
  <si>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五台山</t>
  </si>
  <si>
    <t>单位：万元、户</t>
  </si>
  <si>
    <t>建议任务</t>
  </si>
  <si>
    <t>综合考虑</t>
  </si>
  <si>
    <t>突发严重困难户数</t>
  </si>
  <si>
    <t>代  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</si>
</sst>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0"/>
    </font>
    <font>
      <sz val="10"/>
      <name val="宋体"/>
      <charset val="134"/>
    </font>
    <font>
      <sz val="10"/>
      <color indexed="8"/>
      <name val="宋体"/>
      <charset val="0"/>
    </font>
    <font>
      <b/>
      <sz val="12"/>
      <name val="宋体"/>
      <charset val="134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24" fillId="0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11" applyNumberFormat="0" applyAlignment="0" applyProtection="0">
      <alignment vertical="center"/>
    </xf>
    <xf numFmtId="0" fontId="12" fillId="0" borderId="12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35">
    <xf numFmtId="0" fontId="0" fillId="0" borderId="0" xfId="0" applyFill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177" fontId="10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&#24180;\&#23548;&#20986;&#25968;&#25454;\&#21508;&#21439;&#26126;&#32454;\1&#26376;\1&#26376;&#20840;&#24066;&#33073;&#36139;&#20154;&#21475;&#12289;&#30417;&#27979;&#23545;&#35937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监测对象信息"/>
      <sheetName val="导出计数_县_5"/>
      <sheetName val="导出计数_县_3"/>
      <sheetName val="导出计数_县_4"/>
      <sheetName val="导出计数_县_1"/>
      <sheetName val="导出计数_县_2"/>
      <sheetName val="导出计数_县"/>
    </sheetNames>
    <sheetDataSet>
      <sheetData sheetId="0"/>
      <sheetData sheetId="1">
        <row r="2">
          <cell r="A2" t="str">
            <v>保德县</v>
          </cell>
          <cell r="B2">
            <v>412</v>
          </cell>
        </row>
        <row r="3">
          <cell r="A3" t="str">
            <v>代县</v>
          </cell>
          <cell r="B3">
            <v>481</v>
          </cell>
        </row>
        <row r="4">
          <cell r="A4" t="str">
            <v>定襄县</v>
          </cell>
          <cell r="B4">
            <v>131</v>
          </cell>
        </row>
        <row r="5">
          <cell r="A5" t="str">
            <v>繁峙县</v>
          </cell>
          <cell r="B5">
            <v>474</v>
          </cell>
        </row>
        <row r="6">
          <cell r="A6" t="str">
            <v>河曲县</v>
          </cell>
          <cell r="B6">
            <v>290</v>
          </cell>
        </row>
        <row r="7">
          <cell r="A7" t="str">
            <v>静乐县</v>
          </cell>
          <cell r="B7">
            <v>688</v>
          </cell>
        </row>
        <row r="8">
          <cell r="A8" t="str">
            <v>岢岚县</v>
          </cell>
          <cell r="B8">
            <v>260</v>
          </cell>
        </row>
        <row r="9">
          <cell r="A9" t="str">
            <v>宁武县</v>
          </cell>
          <cell r="B9">
            <v>522</v>
          </cell>
        </row>
        <row r="10">
          <cell r="A10" t="str">
            <v>偏关县</v>
          </cell>
          <cell r="B10">
            <v>493</v>
          </cell>
        </row>
        <row r="11">
          <cell r="A11" t="str">
            <v>神池县</v>
          </cell>
          <cell r="B11">
            <v>387</v>
          </cell>
        </row>
        <row r="12">
          <cell r="A12" t="str">
            <v>五台山</v>
          </cell>
          <cell r="B12">
            <v>47</v>
          </cell>
        </row>
        <row r="13">
          <cell r="A13" t="str">
            <v>五台县</v>
          </cell>
          <cell r="B13">
            <v>957</v>
          </cell>
        </row>
        <row r="14">
          <cell r="A14" t="str">
            <v>五寨县</v>
          </cell>
          <cell r="B14">
            <v>372</v>
          </cell>
        </row>
        <row r="15">
          <cell r="A15" t="str">
            <v>忻府区</v>
          </cell>
          <cell r="B15">
            <v>84</v>
          </cell>
        </row>
        <row r="16">
          <cell r="A16" t="str">
            <v>原平市</v>
          </cell>
          <cell r="B16">
            <v>146</v>
          </cell>
        </row>
      </sheetData>
      <sheetData sheetId="2">
        <row r="2">
          <cell r="A2" t="str">
            <v>保德县</v>
          </cell>
          <cell r="B2">
            <v>158</v>
          </cell>
        </row>
        <row r="3">
          <cell r="A3" t="str">
            <v>代县</v>
          </cell>
          <cell r="B3">
            <v>49</v>
          </cell>
        </row>
        <row r="4">
          <cell r="A4" t="str">
            <v>定襄县</v>
          </cell>
          <cell r="B4">
            <v>72</v>
          </cell>
        </row>
        <row r="5">
          <cell r="A5" t="str">
            <v>繁峙县</v>
          </cell>
          <cell r="B5">
            <v>223</v>
          </cell>
        </row>
        <row r="6">
          <cell r="A6" t="str">
            <v>河曲县</v>
          </cell>
          <cell r="B6">
            <v>37</v>
          </cell>
        </row>
        <row r="7">
          <cell r="A7" t="str">
            <v>静乐县</v>
          </cell>
          <cell r="B7">
            <v>50</v>
          </cell>
        </row>
        <row r="8">
          <cell r="A8" t="str">
            <v>岢岚县</v>
          </cell>
          <cell r="B8">
            <v>44</v>
          </cell>
        </row>
        <row r="9">
          <cell r="A9" t="str">
            <v>宁武县</v>
          </cell>
          <cell r="B9">
            <v>129</v>
          </cell>
        </row>
        <row r="10">
          <cell r="A10" t="str">
            <v>偏关县</v>
          </cell>
          <cell r="B10">
            <v>107</v>
          </cell>
        </row>
        <row r="11">
          <cell r="A11" t="str">
            <v>神池县</v>
          </cell>
          <cell r="B11">
            <v>14</v>
          </cell>
        </row>
        <row r="12">
          <cell r="A12" t="str">
            <v>五台山</v>
          </cell>
          <cell r="B12">
            <v>2</v>
          </cell>
        </row>
        <row r="13">
          <cell r="A13" t="str">
            <v>五台县</v>
          </cell>
          <cell r="B13">
            <v>81</v>
          </cell>
        </row>
        <row r="14">
          <cell r="A14" t="str">
            <v>五寨县</v>
          </cell>
          <cell r="B14">
            <v>94</v>
          </cell>
        </row>
        <row r="15">
          <cell r="A15" t="str">
            <v>忻府区</v>
          </cell>
          <cell r="B15">
            <v>17</v>
          </cell>
        </row>
        <row r="16">
          <cell r="A16" t="str">
            <v>原平市</v>
          </cell>
          <cell r="B16">
            <v>23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zoomScale="79" zoomScaleNormal="79" workbookViewId="0">
      <selection activeCell="S12" sqref="S12"/>
    </sheetView>
  </sheetViews>
  <sheetFormatPr defaultColWidth="9" defaultRowHeight="13.5"/>
  <cols>
    <col min="1" max="11" width="15.1833333333333" customWidth="1"/>
  </cols>
  <sheetData>
    <row r="1" ht="5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" customHeight="1" spans="1:1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8" customHeight="1" spans="1:11">
      <c r="A3" s="2" t="s">
        <v>2</v>
      </c>
      <c r="B3" s="3" t="s">
        <v>3</v>
      </c>
      <c r="C3" s="4"/>
      <c r="D3" s="4"/>
      <c r="E3" s="4"/>
      <c r="F3" s="3" t="s">
        <v>4</v>
      </c>
      <c r="G3" s="28"/>
      <c r="H3" s="28"/>
      <c r="I3" s="28"/>
      <c r="J3" s="28"/>
      <c r="K3" s="21" t="s">
        <v>5</v>
      </c>
    </row>
    <row r="4" ht="37" customHeight="1" spans="1:11">
      <c r="A4" s="2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21"/>
    </row>
    <row r="5" s="26" customFormat="1" ht="28" customHeight="1" spans="1:11">
      <c r="A5" s="29" t="s">
        <v>15</v>
      </c>
      <c r="B5" s="29">
        <f t="shared" ref="B5:G5" si="0">SUM(B6:B20)</f>
        <v>181315</v>
      </c>
      <c r="C5" s="22">
        <f t="shared" ref="C5:G5" si="1">SUM(C6:C20)</f>
        <v>5744</v>
      </c>
      <c r="D5" s="22">
        <f t="shared" si="1"/>
        <v>1100</v>
      </c>
      <c r="E5" s="22">
        <f>B5+C5+D5</f>
        <v>188159</v>
      </c>
      <c r="F5" s="30">
        <f>SUM(F6:F20)</f>
        <v>97034.74</v>
      </c>
      <c r="G5" s="31">
        <f>SUM(G6:G20)</f>
        <v>109648.407328</v>
      </c>
      <c r="H5" s="32">
        <v>0.13112582781457</v>
      </c>
      <c r="I5" s="31">
        <f t="shared" ref="I5:K5" si="2">SUM(I6:I20)</f>
        <v>116710.57064</v>
      </c>
      <c r="J5" s="31">
        <f t="shared" si="2"/>
        <v>29403.77</v>
      </c>
      <c r="K5" s="23">
        <f t="shared" si="2"/>
        <v>112000</v>
      </c>
    </row>
    <row r="6" ht="28" customHeight="1" spans="1:11">
      <c r="A6" s="29" t="s">
        <v>16</v>
      </c>
      <c r="B6" s="29">
        <v>8490</v>
      </c>
      <c r="C6" s="29">
        <f>VLOOKUP(A6,[1]导出计数_县_5!$A$2:$B$16,2,0)</f>
        <v>84</v>
      </c>
      <c r="D6" s="29">
        <f>VLOOKUP(A6,[1]导出计数_县_3!$A$2:$B$16,2,0)</f>
        <v>17</v>
      </c>
      <c r="E6" s="29">
        <f t="shared" ref="E6:E20" si="3">B6+C6+D6</f>
        <v>8591</v>
      </c>
      <c r="F6" s="17">
        <v>5250</v>
      </c>
      <c r="G6" s="33">
        <v>4603.98</v>
      </c>
      <c r="H6" s="34">
        <v>0.0877489031387108</v>
      </c>
      <c r="I6" s="33">
        <v>3832.352849</v>
      </c>
      <c r="J6" s="33">
        <v>1255.518</v>
      </c>
      <c r="K6" s="24">
        <v>4600</v>
      </c>
    </row>
    <row r="7" customFormat="1" ht="28" customHeight="1" spans="1:11">
      <c r="A7" s="29" t="s">
        <v>17</v>
      </c>
      <c r="B7" s="29">
        <v>3680</v>
      </c>
      <c r="C7" s="29">
        <f>VLOOKUP(A7,[1]导出计数_县_5!$A$2:$B$16,2,0)</f>
        <v>131</v>
      </c>
      <c r="D7" s="29">
        <f>VLOOKUP(A7,[1]导出计数_县_3!$A$2:$B$16,2,0)</f>
        <v>72</v>
      </c>
      <c r="E7" s="29">
        <f t="shared" si="3"/>
        <v>3883</v>
      </c>
      <c r="F7" s="17">
        <v>1725</v>
      </c>
      <c r="G7" s="33">
        <v>2504.29</v>
      </c>
      <c r="H7" s="34">
        <v>0.1299780112387</v>
      </c>
      <c r="I7" s="33">
        <v>2590.68</v>
      </c>
      <c r="J7" s="33">
        <v>592</v>
      </c>
      <c r="K7" s="24">
        <v>2500</v>
      </c>
    </row>
    <row r="8" customFormat="1" ht="28" customHeight="1" spans="1:11">
      <c r="A8" s="29" t="s">
        <v>18</v>
      </c>
      <c r="B8" s="29">
        <v>24351</v>
      </c>
      <c r="C8" s="29">
        <f>VLOOKUP(A8,[1]导出计数_县_5!$A$2:$B$16,2,0)</f>
        <v>957</v>
      </c>
      <c r="D8" s="29">
        <f>VLOOKUP(A8,[1]导出计数_县_3!$A$2:$B$16,2,0)</f>
        <v>81</v>
      </c>
      <c r="E8" s="29">
        <f t="shared" si="3"/>
        <v>25389</v>
      </c>
      <c r="F8" s="17">
        <v>11250</v>
      </c>
      <c r="G8" s="33">
        <v>12591.98</v>
      </c>
      <c r="H8" s="34">
        <v>0.0686353674010843</v>
      </c>
      <c r="I8" s="33">
        <v>9846.382352</v>
      </c>
      <c r="J8" s="33">
        <v>2342.375</v>
      </c>
      <c r="K8" s="24">
        <v>12600</v>
      </c>
    </row>
    <row r="9" customFormat="1" ht="28" customHeight="1" spans="1:11">
      <c r="A9" s="29" t="s">
        <v>19</v>
      </c>
      <c r="B9" s="29">
        <v>19624</v>
      </c>
      <c r="C9" s="29">
        <f>VLOOKUP(A9,[1]导出计数_县_5!$A$2:$B$16,2,0)</f>
        <v>481</v>
      </c>
      <c r="D9" s="29">
        <f>VLOOKUP(A9,[1]导出计数_县_3!$A$2:$B$16,2,0)</f>
        <v>49</v>
      </c>
      <c r="E9" s="29">
        <f t="shared" si="3"/>
        <v>20154</v>
      </c>
      <c r="F9" s="17">
        <v>8169</v>
      </c>
      <c r="G9" s="33">
        <v>9138.79</v>
      </c>
      <c r="H9" s="34">
        <v>0.0896467124631992</v>
      </c>
      <c r="I9" s="33">
        <v>9093.79</v>
      </c>
      <c r="J9" s="33">
        <v>3519</v>
      </c>
      <c r="K9" s="24">
        <v>9140</v>
      </c>
    </row>
    <row r="10" customFormat="1" ht="28" customHeight="1" spans="1:11">
      <c r="A10" s="29" t="s">
        <v>20</v>
      </c>
      <c r="B10" s="29">
        <v>22107</v>
      </c>
      <c r="C10" s="29">
        <f>VLOOKUP(A10,[1]导出计数_县_5!$A$2:$B$16,2,0)</f>
        <v>474</v>
      </c>
      <c r="D10" s="29">
        <f>VLOOKUP(A10,[1]导出计数_县_3!$A$2:$B$16,2,0)</f>
        <v>223</v>
      </c>
      <c r="E10" s="29">
        <f t="shared" si="3"/>
        <v>22804</v>
      </c>
      <c r="F10" s="17">
        <v>9120</v>
      </c>
      <c r="G10" s="33">
        <v>9868.1</v>
      </c>
      <c r="H10" s="34">
        <v>0.117360041088855</v>
      </c>
      <c r="I10" s="33">
        <v>10297.429088</v>
      </c>
      <c r="J10" s="33">
        <v>1833</v>
      </c>
      <c r="K10" s="24">
        <v>9860</v>
      </c>
    </row>
    <row r="11" customFormat="1" ht="28" customHeight="1" spans="1:11">
      <c r="A11" s="29" t="s">
        <v>21</v>
      </c>
      <c r="B11" s="29">
        <v>15753</v>
      </c>
      <c r="C11" s="29">
        <f>VLOOKUP(A11,[1]导出计数_县_5!$A$2:$B$16,2,0)</f>
        <v>522</v>
      </c>
      <c r="D11" s="29">
        <f>VLOOKUP(A11,[1]导出计数_县_3!$A$2:$B$16,2,0)</f>
        <v>129</v>
      </c>
      <c r="E11" s="29">
        <f t="shared" si="3"/>
        <v>16404</v>
      </c>
      <c r="F11" s="17">
        <v>9650</v>
      </c>
      <c r="G11" s="33">
        <v>10829.87</v>
      </c>
      <c r="H11" s="34">
        <v>0.132492679137035</v>
      </c>
      <c r="I11" s="33">
        <v>10990.490161</v>
      </c>
      <c r="J11" s="33">
        <v>3140.896</v>
      </c>
      <c r="K11" s="24">
        <v>10830</v>
      </c>
    </row>
    <row r="12" customFormat="1" ht="28" customHeight="1" spans="1:11">
      <c r="A12" s="29" t="s">
        <v>22</v>
      </c>
      <c r="B12" s="29">
        <v>14958</v>
      </c>
      <c r="C12" s="29">
        <f>VLOOKUP(A12,[1]导出计数_县_5!$A$2:$B$16,2,0)</f>
        <v>688</v>
      </c>
      <c r="D12" s="29">
        <f>VLOOKUP(A12,[1]导出计数_县_3!$A$2:$B$16,2,0)</f>
        <v>50</v>
      </c>
      <c r="E12" s="29">
        <f t="shared" si="3"/>
        <v>15696</v>
      </c>
      <c r="F12" s="17">
        <v>8390</v>
      </c>
      <c r="G12" s="33">
        <v>9227.02</v>
      </c>
      <c r="H12" s="34">
        <v>0.251609645246812</v>
      </c>
      <c r="I12" s="33">
        <v>15916.983729</v>
      </c>
      <c r="J12" s="33">
        <v>2528.5</v>
      </c>
      <c r="K12" s="24">
        <v>9800</v>
      </c>
    </row>
    <row r="13" customFormat="1" ht="28" customHeight="1" spans="1:11">
      <c r="A13" s="29" t="s">
        <v>23</v>
      </c>
      <c r="B13" s="29">
        <v>11204</v>
      </c>
      <c r="C13" s="29">
        <f>VLOOKUP(A13,[1]导出计数_县_5!$A$2:$B$16,2,0)</f>
        <v>387</v>
      </c>
      <c r="D13" s="29">
        <f>VLOOKUP(A13,[1]导出计数_县_3!$A$2:$B$16,2,0)</f>
        <v>14</v>
      </c>
      <c r="E13" s="29">
        <f t="shared" si="3"/>
        <v>11605</v>
      </c>
      <c r="F13" s="17">
        <v>8300</v>
      </c>
      <c r="G13" s="33">
        <v>10562.79</v>
      </c>
      <c r="H13" s="34">
        <v>0.187288422477996</v>
      </c>
      <c r="I13" s="33">
        <v>10182.364645</v>
      </c>
      <c r="J13" s="33">
        <v>1744.3</v>
      </c>
      <c r="K13" s="24">
        <v>11160</v>
      </c>
    </row>
    <row r="14" customFormat="1" ht="28" customHeight="1" spans="1:11">
      <c r="A14" s="29" t="s">
        <v>24</v>
      </c>
      <c r="B14" s="29">
        <v>13395</v>
      </c>
      <c r="C14" s="29">
        <f>VLOOKUP(A14,[1]导出计数_县_5!$A$2:$B$16,2,0)</f>
        <v>372</v>
      </c>
      <c r="D14" s="29">
        <f>VLOOKUP(A14,[1]导出计数_县_3!$A$2:$B$16,2,0)</f>
        <v>94</v>
      </c>
      <c r="E14" s="29">
        <f t="shared" si="3"/>
        <v>13861</v>
      </c>
      <c r="F14" s="17">
        <v>7344.74</v>
      </c>
      <c r="G14" s="33">
        <v>7664.82</v>
      </c>
      <c r="H14" s="34">
        <v>0.137720345529883</v>
      </c>
      <c r="I14" s="33">
        <v>9218.37426</v>
      </c>
      <c r="J14" s="33">
        <v>2115.31</v>
      </c>
      <c r="K14" s="24">
        <v>7660</v>
      </c>
    </row>
    <row r="15" customFormat="1" ht="28" customHeight="1" spans="1:11">
      <c r="A15" s="29" t="s">
        <v>25</v>
      </c>
      <c r="B15" s="29">
        <v>8062</v>
      </c>
      <c r="C15" s="29">
        <f>VLOOKUP(A15,[1]导出计数_县_5!$A$2:$B$16,2,0)</f>
        <v>260</v>
      </c>
      <c r="D15" s="29">
        <f>VLOOKUP(A15,[1]导出计数_县_3!$A$2:$B$16,2,0)</f>
        <v>44</v>
      </c>
      <c r="E15" s="29">
        <f t="shared" si="3"/>
        <v>8366</v>
      </c>
      <c r="F15" s="17">
        <v>3586</v>
      </c>
      <c r="G15" s="33">
        <v>4841.2115</v>
      </c>
      <c r="H15" s="34">
        <v>0.112479665349756</v>
      </c>
      <c r="I15" s="33">
        <v>4792.44</v>
      </c>
      <c r="J15" s="33">
        <v>2658.75</v>
      </c>
      <c r="K15" s="24">
        <v>4840</v>
      </c>
    </row>
    <row r="16" customFormat="1" ht="28" customHeight="1" spans="1:11">
      <c r="A16" s="29" t="s">
        <v>26</v>
      </c>
      <c r="B16" s="29">
        <v>9533</v>
      </c>
      <c r="C16" s="29">
        <f>VLOOKUP(A16,[1]导出计数_县_5!$A$2:$B$16,2,0)</f>
        <v>290</v>
      </c>
      <c r="D16" s="29">
        <f>VLOOKUP(A16,[1]导出计数_县_3!$A$2:$B$16,2,0)</f>
        <v>37</v>
      </c>
      <c r="E16" s="29">
        <f t="shared" si="3"/>
        <v>9860</v>
      </c>
      <c r="F16" s="17">
        <v>7300</v>
      </c>
      <c r="G16" s="33">
        <v>7917.12</v>
      </c>
      <c r="H16" s="34">
        <v>0.173288749016522</v>
      </c>
      <c r="I16" s="33">
        <v>8489.7</v>
      </c>
      <c r="J16" s="33">
        <v>2625.5</v>
      </c>
      <c r="K16" s="24">
        <v>8450</v>
      </c>
    </row>
    <row r="17" ht="28" customHeight="1" spans="1:11">
      <c r="A17" s="29" t="s">
        <v>27</v>
      </c>
      <c r="B17" s="29">
        <v>12141</v>
      </c>
      <c r="C17" s="29">
        <f>VLOOKUP(A17,[1]导出计数_县_5!$A$2:$B$16,2,0)</f>
        <v>412</v>
      </c>
      <c r="D17" s="29">
        <f>VLOOKUP(A17,[1]导出计数_县_3!$A$2:$B$16,2,0)</f>
        <v>158</v>
      </c>
      <c r="E17" s="29">
        <f t="shared" si="3"/>
        <v>12711</v>
      </c>
      <c r="F17" s="17">
        <v>6980</v>
      </c>
      <c r="G17" s="33">
        <v>7785.785828</v>
      </c>
      <c r="H17" s="34">
        <v>0.141771568928462</v>
      </c>
      <c r="I17" s="33">
        <v>8516.573556</v>
      </c>
      <c r="J17" s="33">
        <v>2942</v>
      </c>
      <c r="K17" s="24">
        <v>7900</v>
      </c>
    </row>
    <row r="18" ht="28" customHeight="1" spans="1:11">
      <c r="A18" s="29" t="s">
        <v>28</v>
      </c>
      <c r="B18" s="29">
        <v>9689</v>
      </c>
      <c r="C18" s="29">
        <f>VLOOKUP(A18,[1]导出计数_县_5!$A$2:$B$16,2,0)</f>
        <v>493</v>
      </c>
      <c r="D18" s="29">
        <f>VLOOKUP(A18,[1]导出计数_县_3!$A$2:$B$16,2,0)</f>
        <v>107</v>
      </c>
      <c r="E18" s="29">
        <f t="shared" si="3"/>
        <v>10289</v>
      </c>
      <c r="F18" s="17">
        <v>6670</v>
      </c>
      <c r="G18" s="33">
        <v>8512.15</v>
      </c>
      <c r="H18" s="34">
        <v>0.161929940515532</v>
      </c>
      <c r="I18" s="33">
        <v>8293.1</v>
      </c>
      <c r="J18" s="33">
        <v>956.621</v>
      </c>
      <c r="K18" s="24">
        <v>8960</v>
      </c>
    </row>
    <row r="19" ht="28" customHeight="1" spans="1:11">
      <c r="A19" s="29" t="s">
        <v>29</v>
      </c>
      <c r="B19" s="29">
        <v>7355</v>
      </c>
      <c r="C19" s="29">
        <f>VLOOKUP(A19,[1]导出计数_县_5!$A$2:$B$16,2,0)</f>
        <v>146</v>
      </c>
      <c r="D19" s="29">
        <f>VLOOKUP(A19,[1]导出计数_县_3!$A$2:$B$16,2,0)</f>
        <v>23</v>
      </c>
      <c r="E19" s="29">
        <f t="shared" si="3"/>
        <v>7524</v>
      </c>
      <c r="F19" s="17">
        <v>3000</v>
      </c>
      <c r="G19" s="33">
        <v>3257.5</v>
      </c>
      <c r="H19" s="34">
        <v>0.106633842964499</v>
      </c>
      <c r="I19" s="33">
        <v>4184.07</v>
      </c>
      <c r="J19" s="33">
        <v>1100</v>
      </c>
      <c r="K19" s="24">
        <v>3300</v>
      </c>
    </row>
    <row r="20" ht="28" customHeight="1" spans="1:11">
      <c r="A20" s="29" t="s">
        <v>30</v>
      </c>
      <c r="B20" s="29">
        <v>973</v>
      </c>
      <c r="C20" s="29">
        <f>VLOOKUP(A20,[1]导出计数_县_5!$A$2:$B$16,2,0)</f>
        <v>47</v>
      </c>
      <c r="D20" s="29">
        <f>VLOOKUP(A20,[1]导出计数_县_3!$A$2:$B$16,2,0)</f>
        <v>2</v>
      </c>
      <c r="E20" s="29">
        <f t="shared" si="3"/>
        <v>1022</v>
      </c>
      <c r="F20" s="17">
        <v>300</v>
      </c>
      <c r="G20" s="33">
        <v>343</v>
      </c>
      <c r="H20" s="34">
        <v>0.0827783063748811</v>
      </c>
      <c r="I20" s="33">
        <v>465.84</v>
      </c>
      <c r="J20" s="33">
        <v>50</v>
      </c>
      <c r="K20" s="24">
        <v>400</v>
      </c>
    </row>
  </sheetData>
  <mergeCells count="6">
    <mergeCell ref="A1:K1"/>
    <mergeCell ref="A2:K2"/>
    <mergeCell ref="B3:E3"/>
    <mergeCell ref="F3:J3"/>
    <mergeCell ref="A3:A4"/>
    <mergeCell ref="K3:K4"/>
  </mergeCells>
  <pageMargins left="0.511805555555556" right="0.393055555555556" top="0.75" bottom="0.75" header="0.3" footer="0.3"/>
  <pageSetup paperSize="9" scale="82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L5" sqref="L5:L20"/>
    </sheetView>
  </sheetViews>
  <sheetFormatPr defaultColWidth="9" defaultRowHeight="13.5"/>
  <cols>
    <col min="6" max="6" width="10.375"/>
    <col min="7" max="7" width="11.125" customWidth="1"/>
    <col min="8" max="8" width="11.375" customWidth="1"/>
    <col min="9" max="9" width="12.875"/>
    <col min="10" max="10" width="11.625"/>
    <col min="11" max="11" width="10.5" customWidth="1"/>
    <col min="12" max="12" width="10.25" customWidth="1"/>
  </cols>
  <sheetData>
    <row r="1" ht="3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2:13">
      <c r="L2" s="20" t="s">
        <v>31</v>
      </c>
      <c r="M2" s="20"/>
    </row>
    <row r="3" ht="29" customHeight="1" spans="1:13">
      <c r="A3" s="2" t="s">
        <v>2</v>
      </c>
      <c r="B3" s="3" t="s">
        <v>3</v>
      </c>
      <c r="C3" s="4"/>
      <c r="D3" s="4"/>
      <c r="E3" s="4"/>
      <c r="F3" s="5" t="s">
        <v>4</v>
      </c>
      <c r="G3" s="6"/>
      <c r="H3" s="6"/>
      <c r="I3" s="6"/>
      <c r="J3" s="6"/>
      <c r="K3" s="21" t="s">
        <v>5</v>
      </c>
      <c r="L3" s="22" t="s">
        <v>32</v>
      </c>
      <c r="M3" s="22" t="s">
        <v>33</v>
      </c>
    </row>
    <row r="4" ht="42" customHeight="1" spans="1:13">
      <c r="A4" s="2"/>
      <c r="B4" s="7" t="s">
        <v>6</v>
      </c>
      <c r="C4" s="7" t="s">
        <v>7</v>
      </c>
      <c r="D4" s="7" t="s">
        <v>34</v>
      </c>
      <c r="E4" s="8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21"/>
      <c r="L4" s="22"/>
      <c r="M4" s="22"/>
    </row>
    <row r="5" ht="20" customHeight="1" spans="1:13">
      <c r="A5" s="9" t="s">
        <v>15</v>
      </c>
      <c r="B5" s="10">
        <v>181315</v>
      </c>
      <c r="C5" s="11">
        <v>5744</v>
      </c>
      <c r="D5" s="11">
        <v>1100</v>
      </c>
      <c r="E5" s="12">
        <v>188159</v>
      </c>
      <c r="F5" s="13">
        <f>SUM(F6:F20)</f>
        <v>97034.74</v>
      </c>
      <c r="G5" s="14">
        <f>SUM(G6:G20)</f>
        <v>109648.407328</v>
      </c>
      <c r="H5" s="15">
        <v>0.13112582781457</v>
      </c>
      <c r="I5" s="14">
        <f t="shared" ref="I5:M5" si="0">SUM(I6:I20)</f>
        <v>116710.57064</v>
      </c>
      <c r="J5" s="14">
        <f t="shared" si="0"/>
        <v>29403.77</v>
      </c>
      <c r="K5" s="23">
        <f t="shared" si="0"/>
        <v>112000</v>
      </c>
      <c r="L5" s="23">
        <f t="shared" si="0"/>
        <v>112000</v>
      </c>
      <c r="M5" s="10">
        <f t="shared" si="0"/>
        <v>112000</v>
      </c>
    </row>
    <row r="6" ht="20" customHeight="1" spans="1:13">
      <c r="A6" s="9" t="s">
        <v>16</v>
      </c>
      <c r="B6" s="10">
        <v>8490</v>
      </c>
      <c r="C6" s="10">
        <v>84</v>
      </c>
      <c r="D6" s="10">
        <v>17</v>
      </c>
      <c r="E6" s="16">
        <v>8591</v>
      </c>
      <c r="F6" s="17">
        <v>5250</v>
      </c>
      <c r="G6" s="18">
        <v>4603.98</v>
      </c>
      <c r="H6" s="19">
        <v>0.0877489031387108</v>
      </c>
      <c r="I6" s="18">
        <v>3832.352849</v>
      </c>
      <c r="J6" s="18">
        <v>1255.518</v>
      </c>
      <c r="K6" s="24">
        <v>4600</v>
      </c>
      <c r="L6" s="24">
        <v>4600</v>
      </c>
      <c r="M6" s="10">
        <v>4700</v>
      </c>
    </row>
    <row r="7" ht="20" customHeight="1" spans="1:13">
      <c r="A7" s="9" t="s">
        <v>17</v>
      </c>
      <c r="B7" s="10">
        <v>3680</v>
      </c>
      <c r="C7" s="10">
        <v>131</v>
      </c>
      <c r="D7" s="10">
        <v>72</v>
      </c>
      <c r="E7" s="16">
        <v>3883</v>
      </c>
      <c r="F7" s="17">
        <v>1725</v>
      </c>
      <c r="G7" s="18">
        <v>2504.29</v>
      </c>
      <c r="H7" s="19">
        <v>0.1299780112387</v>
      </c>
      <c r="I7" s="18">
        <v>2590.68</v>
      </c>
      <c r="J7" s="18">
        <v>592</v>
      </c>
      <c r="K7" s="24">
        <v>2500</v>
      </c>
      <c r="L7" s="24">
        <v>2500</v>
      </c>
      <c r="M7" s="10">
        <v>2600</v>
      </c>
    </row>
    <row r="8" ht="20" customHeight="1" spans="1:13">
      <c r="A8" s="9" t="s">
        <v>18</v>
      </c>
      <c r="B8" s="10">
        <v>24351</v>
      </c>
      <c r="C8" s="10">
        <v>957</v>
      </c>
      <c r="D8" s="10">
        <v>81</v>
      </c>
      <c r="E8" s="16">
        <v>25389</v>
      </c>
      <c r="F8" s="17">
        <v>11250</v>
      </c>
      <c r="G8" s="18">
        <v>12591.98</v>
      </c>
      <c r="H8" s="19">
        <v>0.0686353674010843</v>
      </c>
      <c r="I8" s="18">
        <v>9846.382352</v>
      </c>
      <c r="J8" s="18">
        <v>2342.375</v>
      </c>
      <c r="K8" s="24">
        <v>12600</v>
      </c>
      <c r="L8" s="24">
        <v>12600</v>
      </c>
      <c r="M8" s="10">
        <v>12700</v>
      </c>
    </row>
    <row r="9" ht="20" customHeight="1" spans="1:13">
      <c r="A9" s="9" t="s">
        <v>35</v>
      </c>
      <c r="B9" s="10">
        <v>19624</v>
      </c>
      <c r="C9" s="10">
        <v>481</v>
      </c>
      <c r="D9" s="10">
        <v>49</v>
      </c>
      <c r="E9" s="16">
        <v>20154</v>
      </c>
      <c r="F9" s="17">
        <v>8169</v>
      </c>
      <c r="G9" s="18">
        <v>9138.79</v>
      </c>
      <c r="H9" s="19">
        <v>0.0896467124631992</v>
      </c>
      <c r="I9" s="18">
        <v>9093.79</v>
      </c>
      <c r="J9" s="18">
        <v>3519</v>
      </c>
      <c r="K9" s="24">
        <v>9300</v>
      </c>
      <c r="L9" s="25">
        <v>9300</v>
      </c>
      <c r="M9" s="10">
        <v>9300</v>
      </c>
    </row>
    <row r="10" ht="20" customHeight="1" spans="1:13">
      <c r="A10" s="9" t="s">
        <v>20</v>
      </c>
      <c r="B10" s="10">
        <v>22107</v>
      </c>
      <c r="C10" s="10">
        <v>474</v>
      </c>
      <c r="D10" s="10">
        <v>223</v>
      </c>
      <c r="E10" s="16">
        <v>22804</v>
      </c>
      <c r="F10" s="17">
        <v>9120</v>
      </c>
      <c r="G10" s="18">
        <v>9868.1</v>
      </c>
      <c r="H10" s="19">
        <v>0.117360041088855</v>
      </c>
      <c r="I10" s="18">
        <v>10297.429088</v>
      </c>
      <c r="J10" s="18">
        <v>1833</v>
      </c>
      <c r="K10" s="24">
        <v>9800</v>
      </c>
      <c r="L10" s="24">
        <v>9860</v>
      </c>
      <c r="M10" s="10">
        <v>9960</v>
      </c>
    </row>
    <row r="11" ht="20" customHeight="1" spans="1:13">
      <c r="A11" s="9" t="s">
        <v>21</v>
      </c>
      <c r="B11" s="10">
        <v>15753</v>
      </c>
      <c r="C11" s="10">
        <v>522</v>
      </c>
      <c r="D11" s="10">
        <v>129</v>
      </c>
      <c r="E11" s="16">
        <v>16404</v>
      </c>
      <c r="F11" s="17">
        <v>9650</v>
      </c>
      <c r="G11" s="18">
        <v>10829.87</v>
      </c>
      <c r="H11" s="19">
        <v>0.132492679137035</v>
      </c>
      <c r="I11" s="18">
        <v>10990.490161</v>
      </c>
      <c r="J11" s="18">
        <v>3140.896</v>
      </c>
      <c r="K11" s="24">
        <v>10800</v>
      </c>
      <c r="L11" s="24">
        <v>10830</v>
      </c>
      <c r="M11" s="10">
        <v>10930</v>
      </c>
    </row>
    <row r="12" ht="20" customHeight="1" spans="1:13">
      <c r="A12" s="9" t="s">
        <v>22</v>
      </c>
      <c r="B12" s="10">
        <v>14958</v>
      </c>
      <c r="C12" s="10">
        <v>688</v>
      </c>
      <c r="D12" s="10">
        <v>50</v>
      </c>
      <c r="E12" s="16">
        <v>15696</v>
      </c>
      <c r="F12" s="17">
        <v>8390</v>
      </c>
      <c r="G12" s="18">
        <v>9227.02</v>
      </c>
      <c r="H12" s="19">
        <v>0.251609645246812</v>
      </c>
      <c r="I12" s="18">
        <v>15916.983729</v>
      </c>
      <c r="J12" s="18">
        <v>2528.5</v>
      </c>
      <c r="K12" s="24">
        <v>9600</v>
      </c>
      <c r="L12" s="25">
        <v>9600</v>
      </c>
      <c r="M12" s="10">
        <v>9550</v>
      </c>
    </row>
    <row r="13" ht="20" customHeight="1" spans="1:13">
      <c r="A13" s="9" t="s">
        <v>23</v>
      </c>
      <c r="B13" s="10">
        <v>11204</v>
      </c>
      <c r="C13" s="10">
        <v>387</v>
      </c>
      <c r="D13" s="10">
        <v>14</v>
      </c>
      <c r="E13" s="16">
        <v>11605</v>
      </c>
      <c r="F13" s="17">
        <v>8300</v>
      </c>
      <c r="G13" s="18">
        <v>10562.79</v>
      </c>
      <c r="H13" s="19">
        <v>0.187288422477996</v>
      </c>
      <c r="I13" s="18">
        <v>10182.364645</v>
      </c>
      <c r="J13" s="18">
        <v>1744.3</v>
      </c>
      <c r="K13" s="24">
        <v>11200</v>
      </c>
      <c r="L13" s="25">
        <v>11100</v>
      </c>
      <c r="M13" s="10">
        <v>10890</v>
      </c>
    </row>
    <row r="14" ht="20" customHeight="1" spans="1:13">
      <c r="A14" s="9" t="s">
        <v>24</v>
      </c>
      <c r="B14" s="10">
        <v>13395</v>
      </c>
      <c r="C14" s="10">
        <v>372</v>
      </c>
      <c r="D14" s="10">
        <v>94</v>
      </c>
      <c r="E14" s="16">
        <v>13861</v>
      </c>
      <c r="F14" s="17">
        <v>7344.74</v>
      </c>
      <c r="G14" s="18">
        <v>7664.82</v>
      </c>
      <c r="H14" s="19">
        <v>0.137720345529883</v>
      </c>
      <c r="I14" s="18">
        <v>9218.37426</v>
      </c>
      <c r="J14" s="18">
        <v>2115.31</v>
      </c>
      <c r="K14" s="24">
        <v>7600</v>
      </c>
      <c r="L14" s="24">
        <v>7660</v>
      </c>
      <c r="M14" s="10">
        <v>7760</v>
      </c>
    </row>
    <row r="15" ht="20" customHeight="1" spans="1:13">
      <c r="A15" s="9" t="s">
        <v>25</v>
      </c>
      <c r="B15" s="10">
        <v>8062</v>
      </c>
      <c r="C15" s="10">
        <v>260</v>
      </c>
      <c r="D15" s="10">
        <v>44</v>
      </c>
      <c r="E15" s="16">
        <v>8366</v>
      </c>
      <c r="F15" s="17">
        <v>3586</v>
      </c>
      <c r="G15" s="18">
        <v>4841.2115</v>
      </c>
      <c r="H15" s="19">
        <v>0.112479665349756</v>
      </c>
      <c r="I15" s="18">
        <v>4792.44</v>
      </c>
      <c r="J15" s="18">
        <v>2658.75</v>
      </c>
      <c r="K15" s="24">
        <v>4800</v>
      </c>
      <c r="L15" s="24">
        <v>4840</v>
      </c>
      <c r="M15" s="10">
        <v>4940</v>
      </c>
    </row>
    <row r="16" ht="20" customHeight="1" spans="1:13">
      <c r="A16" s="9" t="s">
        <v>26</v>
      </c>
      <c r="B16" s="10">
        <v>9533</v>
      </c>
      <c r="C16" s="10">
        <v>290</v>
      </c>
      <c r="D16" s="10">
        <v>37</v>
      </c>
      <c r="E16" s="16">
        <v>9860</v>
      </c>
      <c r="F16" s="17">
        <v>7300</v>
      </c>
      <c r="G16" s="18">
        <v>7917.12</v>
      </c>
      <c r="H16" s="19">
        <v>0.173288749016522</v>
      </c>
      <c r="I16" s="18">
        <v>8489.7</v>
      </c>
      <c r="J16" s="18">
        <v>2625.5</v>
      </c>
      <c r="K16" s="24">
        <v>8700</v>
      </c>
      <c r="L16" s="25">
        <v>8550</v>
      </c>
      <c r="M16" s="10">
        <v>8250</v>
      </c>
    </row>
    <row r="17" ht="20" customHeight="1" spans="1:13">
      <c r="A17" s="9" t="s">
        <v>27</v>
      </c>
      <c r="B17" s="10">
        <v>12141</v>
      </c>
      <c r="C17" s="10">
        <v>412</v>
      </c>
      <c r="D17" s="10">
        <v>158</v>
      </c>
      <c r="E17" s="16">
        <v>12711</v>
      </c>
      <c r="F17" s="17">
        <v>6980</v>
      </c>
      <c r="G17" s="18">
        <v>7785.785828</v>
      </c>
      <c r="H17" s="19">
        <v>0.141771568928462</v>
      </c>
      <c r="I17" s="18">
        <v>8516.573556</v>
      </c>
      <c r="J17" s="18">
        <v>2942</v>
      </c>
      <c r="K17" s="24">
        <v>7900</v>
      </c>
      <c r="L17" s="25">
        <v>7900</v>
      </c>
      <c r="M17" s="10">
        <v>7900</v>
      </c>
    </row>
    <row r="18" ht="20" customHeight="1" spans="1:13">
      <c r="A18" s="9" t="s">
        <v>28</v>
      </c>
      <c r="B18" s="10">
        <v>9689</v>
      </c>
      <c r="C18" s="10">
        <v>493</v>
      </c>
      <c r="D18" s="10">
        <v>107</v>
      </c>
      <c r="E18" s="16">
        <v>10289</v>
      </c>
      <c r="F18" s="17">
        <v>6670</v>
      </c>
      <c r="G18" s="18">
        <v>8512.15</v>
      </c>
      <c r="H18" s="19">
        <v>0.161929940515532</v>
      </c>
      <c r="I18" s="18">
        <v>8293.1</v>
      </c>
      <c r="J18" s="18">
        <v>956.621</v>
      </c>
      <c r="K18" s="24">
        <v>9000</v>
      </c>
      <c r="L18" s="25">
        <v>8960</v>
      </c>
      <c r="M18" s="10">
        <v>8760</v>
      </c>
    </row>
    <row r="19" ht="20" customHeight="1" spans="1:13">
      <c r="A19" s="9" t="s">
        <v>29</v>
      </c>
      <c r="B19" s="10">
        <v>7355</v>
      </c>
      <c r="C19" s="10">
        <v>146</v>
      </c>
      <c r="D19" s="10">
        <v>23</v>
      </c>
      <c r="E19" s="16">
        <v>7524</v>
      </c>
      <c r="F19" s="17">
        <v>3000</v>
      </c>
      <c r="G19" s="18">
        <v>3257.5</v>
      </c>
      <c r="H19" s="19">
        <v>0.106633842964499</v>
      </c>
      <c r="I19" s="18">
        <v>4184.07</v>
      </c>
      <c r="J19" s="18">
        <v>1100</v>
      </c>
      <c r="K19" s="24">
        <v>3200</v>
      </c>
      <c r="L19" s="24">
        <v>3300</v>
      </c>
      <c r="M19" s="10">
        <v>3360</v>
      </c>
    </row>
    <row r="20" ht="20" customHeight="1" spans="1:13">
      <c r="A20" s="9" t="s">
        <v>30</v>
      </c>
      <c r="B20" s="10">
        <v>973</v>
      </c>
      <c r="C20" s="10">
        <v>47</v>
      </c>
      <c r="D20" s="10">
        <v>2</v>
      </c>
      <c r="E20" s="16">
        <v>1022</v>
      </c>
      <c r="F20" s="17">
        <v>300</v>
      </c>
      <c r="G20" s="18">
        <v>343</v>
      </c>
      <c r="H20" s="19">
        <v>0.0827783063748811</v>
      </c>
      <c r="I20" s="18">
        <v>465.84</v>
      </c>
      <c r="J20" s="18">
        <v>50</v>
      </c>
      <c r="K20" s="24">
        <v>400</v>
      </c>
      <c r="L20" s="24">
        <v>400</v>
      </c>
      <c r="M20" s="10">
        <v>400</v>
      </c>
    </row>
  </sheetData>
  <mergeCells count="8">
    <mergeCell ref="A1:M1"/>
    <mergeCell ref="L2:M2"/>
    <mergeCell ref="B3:E3"/>
    <mergeCell ref="F3:J3"/>
    <mergeCell ref="A3:A4"/>
    <mergeCell ref="K3:K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A000面朝大海    春暖花开</cp:lastModifiedBy>
  <dcterms:created xsi:type="dcterms:W3CDTF">2006-09-14T19:21:00Z</dcterms:created>
  <dcterms:modified xsi:type="dcterms:W3CDTF">2023-02-21T02:51:01Z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12BC1A778A4546EEAEAB648424AE6F1A</vt:lpwstr>
  </property>
</Properties>
</file>